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Occupazione\AREA_COMUNE\ART. 44 PROVINCE\RIPARTO PROVINCE\riparto 2018\"/>
    </mc:Choice>
  </mc:AlternateContent>
  <bookViews>
    <workbookView xWindow="0" yWindow="0" windowWidth="23040" windowHeight="8832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B18" i="1"/>
  <c r="C15" i="1" s="1"/>
  <c r="E14" i="1"/>
  <c r="E9" i="1" l="1"/>
  <c r="H15" i="1"/>
  <c r="E15" i="1"/>
  <c r="E6" i="1"/>
  <c r="E10" i="1"/>
  <c r="C28" i="1"/>
  <c r="E13" i="1"/>
  <c r="E7" i="1"/>
  <c r="E11" i="1"/>
  <c r="E8" i="1"/>
  <c r="E12" i="1"/>
  <c r="E17" i="1"/>
  <c r="C10" i="1"/>
  <c r="H10" i="1" s="1"/>
  <c r="C14" i="1"/>
  <c r="H14" i="1" s="1"/>
  <c r="C17" i="1"/>
  <c r="H17" i="1" s="1"/>
  <c r="C6" i="1"/>
  <c r="C8" i="1"/>
  <c r="H8" i="1" s="1"/>
  <c r="C12" i="1"/>
  <c r="H12" i="1" s="1"/>
  <c r="C16" i="1"/>
  <c r="H16" i="1" s="1"/>
  <c r="C7" i="1"/>
  <c r="H7" i="1" s="1"/>
  <c r="C9" i="1"/>
  <c r="H9" i="1" s="1"/>
  <c r="C11" i="1"/>
  <c r="H11" i="1" s="1"/>
  <c r="C13" i="1"/>
  <c r="H13" i="1" s="1"/>
  <c r="C27" i="1" l="1"/>
  <c r="E18" i="1"/>
  <c r="F15" i="1" s="1"/>
  <c r="G15" i="1" s="1"/>
  <c r="C18" i="1"/>
  <c r="H6" i="1"/>
  <c r="H18" i="1" s="1"/>
  <c r="C34" i="1" s="1"/>
  <c r="D34" i="1" s="1"/>
  <c r="F6" i="1" l="1"/>
  <c r="F13" i="1"/>
  <c r="G13" i="1" s="1"/>
  <c r="C31" i="1"/>
  <c r="F7" i="1"/>
  <c r="G7" i="1" s="1"/>
  <c r="F10" i="1"/>
  <c r="G10" i="1" s="1"/>
  <c r="F8" i="1"/>
  <c r="G8" i="1" s="1"/>
  <c r="F11" i="1"/>
  <c r="G11" i="1" s="1"/>
  <c r="F9" i="1"/>
  <c r="G9" i="1" s="1"/>
  <c r="F16" i="1"/>
  <c r="G16" i="1" s="1"/>
  <c r="F17" i="1"/>
  <c r="G17" i="1" s="1"/>
  <c r="F14" i="1"/>
  <c r="G14" i="1" s="1"/>
  <c r="F12" i="1"/>
  <c r="G12" i="1" s="1"/>
  <c r="G6" i="1"/>
  <c r="F18" i="1" l="1"/>
  <c r="C32" i="1" s="1"/>
  <c r="C33" i="1" s="1"/>
  <c r="D33" i="1" s="1"/>
  <c r="G18" i="1"/>
  <c r="I18" i="1" l="1"/>
</calcChain>
</file>

<file path=xl/sharedStrings.xml><?xml version="1.0" encoding="utf-8"?>
<sst xmlns="http://schemas.openxmlformats.org/spreadsheetml/2006/main" count="46" uniqueCount="46">
  <si>
    <t>Provincia/Città Metropolitana</t>
  </si>
  <si>
    <t>Apprendisti attivi al 31/12/2015</t>
  </si>
  <si>
    <t>quota fissa</t>
  </si>
  <si>
    <t>azioni di sistema</t>
  </si>
  <si>
    <t>totale</t>
  </si>
  <si>
    <t>unità</t>
  </si>
  <si>
    <t>%</t>
  </si>
  <si>
    <t>quota fissa 20%</t>
  </si>
  <si>
    <t>quota variabile 80%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</si>
  <si>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</si>
  <si>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</si>
  <si>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</si>
  <si>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</si>
  <si>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</si>
  <si>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</si>
  <si>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</si>
  <si>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</si>
  <si>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Monza</t>
  </si>
  <si>
    <t>Pavia</t>
  </si>
  <si>
    <t>Sondrio</t>
  </si>
  <si>
    <t>Varese</t>
  </si>
  <si>
    <t>Totale</t>
  </si>
  <si>
    <t>az sistema 10%</t>
  </si>
  <si>
    <t>formazione 90%</t>
  </si>
  <si>
    <t>VERIFICA CALCOLI</t>
  </si>
  <si>
    <t>az sistema fisso</t>
  </si>
  <si>
    <t>az sistema variab</t>
  </si>
  <si>
    <t>tot az sist</t>
  </si>
  <si>
    <t>tot formazione</t>
  </si>
  <si>
    <t>attività di formazione</t>
  </si>
  <si>
    <t>RIPARTO RISORSE ALLE PROVINCE</t>
  </si>
  <si>
    <t>totale riparto</t>
  </si>
  <si>
    <t>DATA INVIO DATI</t>
  </si>
  <si>
    <t>21/11/2018 - PROT. E1.2018.0534575</t>
  </si>
  <si>
    <t>20/11/2018 - PROT. E1.2018.0532875</t>
  </si>
  <si>
    <t>21/11/2018 - PROT. E1.2018.0534862</t>
  </si>
  <si>
    <t>23/11/2018 - PROT. E1.2018.0538777</t>
  </si>
  <si>
    <t>21/11/2018 - PROT. E1.2018.0534887</t>
  </si>
  <si>
    <t>28/11/2018 - PROT. E1.2018.0544281</t>
  </si>
  <si>
    <t>21/11/2018 - PROT. E1.2018.0534894</t>
  </si>
  <si>
    <t>21/11/2018 - PROT. E1.2018.0535871</t>
  </si>
  <si>
    <t>22/11/2018 - PROT. E1.2018.0536208</t>
  </si>
  <si>
    <t>21/11/2018 - PROT. E1.2018.0535881</t>
  </si>
  <si>
    <t>22/11/2018 - PROT. E1.2018.0536161</t>
  </si>
  <si>
    <t>21/11/2018 - PROT. E1.2018.0534577</t>
  </si>
  <si>
    <t>Allegato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</si>
</sst>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164" formatCode="_-&quot;€&quot;\ * #,##0_-;\-&quot;€&quot;\ * #,##0_-;_-&quot;€&quot;\ * &quot;-&quot;??_-;_-@_-"/>
    <numFmt numFmtId="165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164" fontId="4" fillId="0" borderId="0" xfId="1" applyNumberFormat="1" applyFont="1" applyBorder="1"/>
    <xf numFmtId="0" fontId="5" fillId="0" borderId="0" xfId="0" applyFont="1" applyBorder="1"/>
    <xf numFmtId="0" fontId="4" fillId="0" borderId="0" xfId="0" applyFont="1" applyBorder="1"/>
    <xf numFmtId="164" fontId="6" fillId="0" borderId="0" xfId="1" applyNumberFormat="1" applyFont="1" applyBorder="1"/>
    <xf numFmtId="0" fontId="4" fillId="0" borderId="1" xfId="0" applyFont="1" applyBorder="1"/>
    <xf numFmtId="10" fontId="0" fillId="0" borderId="1" xfId="2" applyNumberFormat="1" applyFont="1" applyBorder="1" applyAlignment="1">
      <alignment horizontal="right" indent="2"/>
    </xf>
    <xf numFmtId="164" fontId="4" fillId="0" borderId="1" xfId="1" applyNumberFormat="1" applyFont="1" applyBorder="1"/>
    <xf numFmtId="164" fontId="7" fillId="0" borderId="1" xfId="1" applyNumberFormat="1" applyFont="1" applyBorder="1"/>
    <xf numFmtId="0" fontId="4" fillId="0" borderId="1" xfId="0" applyFont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164" fontId="7" fillId="0" borderId="1" xfId="1" applyNumberFormat="1" applyFont="1" applyBorder="1" applyAlignment="1">
      <alignment vertical="center"/>
    </xf>
    <xf numFmtId="10" fontId="0" fillId="0" borderId="1" xfId="2" applyNumberFormat="1" applyFont="1" applyBorder="1" applyAlignment="1">
      <alignment horizontal="right" vertical="center" indent="2"/>
    </xf>
    <xf numFmtId="0" fontId="3" fillId="0" borderId="0" xfId="0" applyFont="1"/>
    <xf numFmtId="164" fontId="3" fillId="0" borderId="0" xfId="0" applyNumberFormat="1" applyFont="1"/>
    <xf numFmtId="3" fontId="4" fillId="2" borderId="1" xfId="0" applyNumberFormat="1" applyFont="1" applyFill="1" applyBorder="1" applyAlignment="1" applyProtection="1">
      <protection locked="0"/>
    </xf>
    <xf numFmtId="3" fontId="4" fillId="2" borderId="1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/>
    <xf numFmtId="0" fontId="8" fillId="0" borderId="0" xfId="0" applyFont="1"/>
    <xf numFmtId="165" fontId="8" fillId="0" borderId="0" xfId="0" applyNumberFormat="1" applyFont="1"/>
    <xf numFmtId="165" fontId="3" fillId="0" borderId="0" xfId="0" applyNumberFormat="1" applyFont="1"/>
    <xf numFmtId="0" fontId="0" fillId="0" borderId="0" xfId="0" applyAlignment="1">
      <alignment horizontal="center"/>
    </xf>
    <xf numFmtId="0" fontId="0" fillId="0" borderId="1" xfId="0" applyBorder="1"/>
    <xf numFmtId="3" fontId="7" fillId="4" borderId="6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6" fillId="4" borderId="6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Continuous" vertical="center"/>
    </xf>
    <xf numFmtId="0" fontId="7" fillId="4" borderId="4" xfId="0" applyFont="1" applyFill="1" applyBorder="1" applyAlignment="1">
      <alignment horizontal="centerContinuous" vertical="center"/>
    </xf>
    <xf numFmtId="0" fontId="7" fillId="4" borderId="3" xfId="0" applyFont="1" applyFill="1" applyBorder="1" applyAlignment="1">
      <alignment horizontal="centerContinuous" vertical="center"/>
    </xf>
    <xf numFmtId="0" fontId="4" fillId="3" borderId="1" xfId="0" applyFont="1" applyFill="1" applyBorder="1" applyAlignment="1">
      <alignment vertical="center"/>
    </xf>
    <xf numFmtId="10" fontId="0" fillId="3" borderId="1" xfId="2" applyNumberFormat="1" applyFont="1" applyFill="1" applyBorder="1" applyAlignment="1">
      <alignment horizontal="right" indent="2"/>
    </xf>
    <xf numFmtId="164" fontId="4" fillId="3" borderId="1" xfId="1" applyNumberFormat="1" applyFont="1" applyFill="1" applyBorder="1" applyAlignment="1">
      <alignment vertical="center"/>
    </xf>
    <xf numFmtId="164" fontId="7" fillId="3" borderId="1" xfId="1" applyNumberFormat="1" applyFont="1" applyFill="1" applyBorder="1" applyAlignment="1">
      <alignment vertical="center"/>
    </xf>
    <xf numFmtId="0" fontId="4" fillId="3" borderId="1" xfId="0" applyFont="1" applyFill="1" applyBorder="1"/>
    <xf numFmtId="164" fontId="4" fillId="3" borderId="1" xfId="1" applyNumberFormat="1" applyFont="1" applyFill="1" applyBorder="1"/>
    <xf numFmtId="164" fontId="7" fillId="3" borderId="1" xfId="1" applyNumberFormat="1" applyFont="1" applyFill="1" applyBorder="1"/>
    <xf numFmtId="0" fontId="7" fillId="4" borderId="1" xfId="0" applyFont="1" applyFill="1" applyBorder="1" applyAlignment="1">
      <alignment horizontal="left"/>
    </xf>
    <xf numFmtId="3" fontId="7" fillId="4" borderId="1" xfId="0" applyNumberFormat="1" applyFont="1" applyFill="1" applyBorder="1" applyAlignment="1">
      <alignment horizontal="right" indent="2"/>
    </xf>
    <xf numFmtId="10" fontId="7" fillId="4" borderId="1" xfId="2" applyNumberFormat="1" applyFont="1" applyFill="1" applyBorder="1" applyAlignment="1">
      <alignment horizontal="right" indent="2"/>
    </xf>
    <xf numFmtId="164" fontId="6" fillId="4" borderId="1" xfId="1" applyNumberFormat="1" applyFont="1" applyFill="1" applyBorder="1"/>
    <xf numFmtId="164" fontId="7" fillId="4" borderId="1" xfId="1" applyNumberFormat="1" applyFont="1" applyFill="1" applyBorder="1"/>
    <xf numFmtId="165" fontId="7" fillId="4" borderId="1" xfId="1" applyNumberFormat="1" applyFont="1" applyFill="1" applyBorder="1"/>
    <xf numFmtId="0" fontId="0" fillId="4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165" fontId="7" fillId="3" borderId="1" xfId="1" applyNumberFormat="1" applyFont="1" applyFill="1" applyBorder="1"/>
    <xf numFmtId="165" fontId="7" fillId="3" borderId="1" xfId="1" applyNumberFormat="1" applyFont="1" applyFill="1" applyBorder="1" applyAlignment="1">
      <alignment vertical="center"/>
    </xf>
    <xf numFmtId="4" fontId="0" fillId="0" borderId="0" xfId="0" applyNumberFormat="1"/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showGridLines="0" tabSelected="1" workbookViewId="0">
      <selection activeCell="L4" sqref="L4"/>
    </sheetView>
  </sheetViews>
  <sheetFormatPr defaultRowHeight="14.4" x14ac:dyDescent="0.3"/>
  <cols>
    <col min="1" max="1" width="16.5546875" customWidth="1"/>
    <col min="2" max="2" width="12.6640625" customWidth="1"/>
    <col min="3" max="3" width="19" customWidth="1"/>
    <col min="4" max="4" width="13.109375" customWidth="1"/>
    <col min="5" max="5" width="12.33203125" customWidth="1"/>
    <col min="6" max="6" width="10.44140625" customWidth="1"/>
    <col min="7" max="7" width="14.77734375" customWidth="1"/>
    <col min="8" max="8" width="12.6640625" customWidth="1"/>
    <col min="9" max="9" width="21.21875" customWidth="1"/>
    <col min="10" max="10" width="31.6640625" customWidth="1"/>
    <col min="12" max="12" width="32.33203125" customWidth="1"/>
  </cols>
  <sheetData>
    <row r="1" spans="1:12" x14ac:dyDescent="0.3">
      <c r="C1" s="1"/>
      <c r="J1" s="21" t="s">
        <v>45</v>
      </c>
    </row>
    <row r="2" spans="1:12" x14ac:dyDescent="0.3">
      <c r="A2" s="2" t="s">
        <v>30</v>
      </c>
      <c r="B2" s="3"/>
      <c r="D2" s="3"/>
      <c r="E2" s="3"/>
      <c r="F2" s="3"/>
      <c r="G2" s="3"/>
      <c r="H2" s="3"/>
      <c r="I2" s="3"/>
    </row>
    <row r="3" spans="1:12" x14ac:dyDescent="0.3">
      <c r="A3" s="4">
        <v>3104327</v>
      </c>
      <c r="B3" s="3"/>
      <c r="C3" s="3"/>
      <c r="D3" s="3"/>
      <c r="E3" s="3"/>
      <c r="F3" s="3"/>
      <c r="G3" s="3"/>
      <c r="H3" s="3"/>
      <c r="I3" s="3"/>
    </row>
    <row r="4" spans="1:12" ht="14.4" customHeight="1" x14ac:dyDescent="0.3">
      <c r="A4" s="44" t="s">
        <v>0</v>
      </c>
      <c r="B4" s="45" t="s">
        <v>1</v>
      </c>
      <c r="C4" s="46"/>
      <c r="D4" s="47" t="s">
        <v>2</v>
      </c>
      <c r="E4" s="26" t="s">
        <v>3</v>
      </c>
      <c r="F4" s="27"/>
      <c r="G4" s="28"/>
      <c r="H4" s="47" t="s">
        <v>29</v>
      </c>
      <c r="I4" s="49" t="s">
        <v>31</v>
      </c>
      <c r="J4" s="43" t="s">
        <v>32</v>
      </c>
    </row>
    <row r="5" spans="1:12" ht="43.2" x14ac:dyDescent="0.3">
      <c r="A5" s="44"/>
      <c r="B5" s="24" t="s">
        <v>5</v>
      </c>
      <c r="C5" s="24" t="s">
        <v>6</v>
      </c>
      <c r="D5" s="48"/>
      <c r="E5" s="25" t="s">
        <v>7</v>
      </c>
      <c r="F5" s="25" t="s">
        <v>8</v>
      </c>
      <c r="G5" s="23" t="s">
        <v>4</v>
      </c>
      <c r="H5" s="48"/>
      <c r="I5" s="50"/>
      <c r="J5" s="43"/>
    </row>
    <row r="6" spans="1:12" x14ac:dyDescent="0.3">
      <c r="A6" s="5" t="s">
        <v>9</v>
      </c>
      <c r="B6" s="15">
        <v>9305</v>
      </c>
      <c r="C6" s="6">
        <f>B6/$B$18</f>
        <v>0.151925808611034</v>
      </c>
      <c r="D6" s="7">
        <v>50000</v>
      </c>
      <c r="E6" s="7">
        <f>(A3-D18)*10%*20%/11</f>
        <v>4553.3218181818193</v>
      </c>
      <c r="F6" s="7">
        <f t="shared" ref="F6:F17" si="0">((($A$3-$D$18)*10%)-$E$18)*C6</f>
        <v>29650.500442767505</v>
      </c>
      <c r="G6" s="8">
        <f>SUM(E6:F6)</f>
        <v>34203.822260949324</v>
      </c>
      <c r="H6" s="7">
        <f t="shared" ref="H6:H17" si="1">($A$3-$D$18)*90%*C6</f>
        <v>342424.71405130049</v>
      </c>
      <c r="I6" s="51">
        <v>426628.54</v>
      </c>
      <c r="J6" s="22" t="s">
        <v>33</v>
      </c>
      <c r="L6" s="53"/>
    </row>
    <row r="7" spans="1:12" x14ac:dyDescent="0.3">
      <c r="A7" s="5" t="s">
        <v>10</v>
      </c>
      <c r="B7" s="15">
        <v>15211</v>
      </c>
      <c r="C7" s="6">
        <f t="shared" ref="C7:C17" si="2">B7/$B$18</f>
        <v>0.24835502147043936</v>
      </c>
      <c r="D7" s="7">
        <v>50000</v>
      </c>
      <c r="E7" s="7">
        <f>(A3-D18)*10%*20%/11</f>
        <v>4553.3218181818193</v>
      </c>
      <c r="F7" s="7">
        <f t="shared" si="0"/>
        <v>48470.044302518705</v>
      </c>
      <c r="G7" s="8">
        <f t="shared" ref="G7:G17" si="3">SUM(E7:F7)</f>
        <v>53023.366120700521</v>
      </c>
      <c r="H7" s="7">
        <f t="shared" si="1"/>
        <v>559765.96726860094</v>
      </c>
      <c r="I7" s="51">
        <v>662789.32999999996</v>
      </c>
      <c r="J7" s="22" t="s">
        <v>34</v>
      </c>
      <c r="L7" s="53"/>
    </row>
    <row r="8" spans="1:12" x14ac:dyDescent="0.3">
      <c r="A8" s="5" t="s">
        <v>11</v>
      </c>
      <c r="B8" s="15">
        <v>3582</v>
      </c>
      <c r="C8" s="6">
        <f t="shared" si="2"/>
        <v>5.8484497199862852E-2</v>
      </c>
      <c r="D8" s="7">
        <v>50000</v>
      </c>
      <c r="E8" s="7">
        <f>(A3-D18)*10%*20%/11</f>
        <v>4553.3218181818193</v>
      </c>
      <c r="F8" s="7">
        <f t="shared" si="0"/>
        <v>11414.088402578529</v>
      </c>
      <c r="G8" s="8">
        <f t="shared" si="3"/>
        <v>15967.410220760348</v>
      </c>
      <c r="H8" s="7">
        <f t="shared" si="1"/>
        <v>131817.87487713687</v>
      </c>
      <c r="I8" s="51">
        <v>197785.28</v>
      </c>
      <c r="J8" s="22" t="s">
        <v>35</v>
      </c>
      <c r="L8" s="53"/>
    </row>
    <row r="9" spans="1:12" x14ac:dyDescent="0.3">
      <c r="A9" s="29" t="s">
        <v>12</v>
      </c>
      <c r="B9" s="16">
        <v>1444</v>
      </c>
      <c r="C9" s="30">
        <f t="shared" si="2"/>
        <v>2.35766649795092E-2</v>
      </c>
      <c r="D9" s="31">
        <v>50000</v>
      </c>
      <c r="E9" s="31">
        <f>(A3-D18)*10%*20%/11</f>
        <v>4553.3218181818193</v>
      </c>
      <c r="F9" s="31">
        <f t="shared" si="0"/>
        <v>4601.3243029936893</v>
      </c>
      <c r="G9" s="32">
        <f t="shared" si="3"/>
        <v>9154.6461211755086</v>
      </c>
      <c r="H9" s="31">
        <f t="shared" si="1"/>
        <v>53139.310810325413</v>
      </c>
      <c r="I9" s="52">
        <v>112293.95</v>
      </c>
      <c r="J9" s="22" t="s">
        <v>36</v>
      </c>
      <c r="L9" s="53"/>
    </row>
    <row r="10" spans="1:12" x14ac:dyDescent="0.3">
      <c r="A10" s="33" t="s">
        <v>13</v>
      </c>
      <c r="B10" s="15">
        <v>1150</v>
      </c>
      <c r="C10" s="30">
        <f t="shared" si="2"/>
        <v>1.8776429865952619E-2</v>
      </c>
      <c r="D10" s="34">
        <v>50000</v>
      </c>
      <c r="E10" s="34">
        <f>(A3-D18)*10%*20%/11</f>
        <v>4553.3218181818193</v>
      </c>
      <c r="F10" s="34">
        <f t="shared" si="0"/>
        <v>3664.4895764838943</v>
      </c>
      <c r="G10" s="35">
        <f t="shared" si="3"/>
        <v>8217.811394665714</v>
      </c>
      <c r="H10" s="34">
        <f t="shared" si="1"/>
        <v>42320.088249220375</v>
      </c>
      <c r="I10" s="51">
        <v>100537.9</v>
      </c>
      <c r="J10" s="22" t="s">
        <v>37</v>
      </c>
      <c r="L10" s="53"/>
    </row>
    <row r="11" spans="1:12" x14ac:dyDescent="0.3">
      <c r="A11" s="33" t="s">
        <v>14</v>
      </c>
      <c r="B11" s="15">
        <v>858</v>
      </c>
      <c r="C11" s="30">
        <f t="shared" si="2"/>
        <v>1.4008849413032475E-2</v>
      </c>
      <c r="D11" s="34">
        <v>50000</v>
      </c>
      <c r="E11" s="34">
        <f>(A3-D18)*10%*20%/11</f>
        <v>4553.3218181818193</v>
      </c>
      <c r="F11" s="34">
        <f t="shared" si="0"/>
        <v>2734.0278753245052</v>
      </c>
      <c r="G11" s="35">
        <f t="shared" si="3"/>
        <v>7287.3496935063249</v>
      </c>
      <c r="H11" s="34">
        <f t="shared" si="1"/>
        <v>31574.465841592246</v>
      </c>
      <c r="I11" s="51">
        <v>88861.82</v>
      </c>
      <c r="J11" s="22" t="s">
        <v>38</v>
      </c>
      <c r="L11" s="53"/>
    </row>
    <row r="12" spans="1:12" x14ac:dyDescent="0.3">
      <c r="A12" s="33" t="s">
        <v>15</v>
      </c>
      <c r="B12" s="15">
        <v>2165</v>
      </c>
      <c r="C12" s="30">
        <f t="shared" si="2"/>
        <v>3.5348670138945583E-2</v>
      </c>
      <c r="D12" s="34">
        <v>50000</v>
      </c>
      <c r="E12" s="34">
        <f>(A3-D18)*10%*20%/11</f>
        <v>4553.3218181818193</v>
      </c>
      <c r="F12" s="34">
        <f t="shared" si="0"/>
        <v>6898.7999418153313</v>
      </c>
      <c r="G12" s="35">
        <f t="shared" si="3"/>
        <v>11452.12175999715</v>
      </c>
      <c r="H12" s="34">
        <f t="shared" si="1"/>
        <v>79672.166138749672</v>
      </c>
      <c r="I12" s="51">
        <v>141124.29</v>
      </c>
      <c r="J12" s="22" t="s">
        <v>39</v>
      </c>
      <c r="L12" s="53"/>
    </row>
    <row r="13" spans="1:12" x14ac:dyDescent="0.3">
      <c r="A13" s="5" t="s">
        <v>16</v>
      </c>
      <c r="B13" s="15">
        <v>16647</v>
      </c>
      <c r="C13" s="6">
        <f t="shared" si="2"/>
        <v>0.27180106780740282</v>
      </c>
      <c r="D13" s="7">
        <v>50000</v>
      </c>
      <c r="E13" s="7">
        <f>(A3-D18)*10%*20%/11</f>
        <v>4553.3218181818193</v>
      </c>
      <c r="F13" s="7">
        <f t="shared" si="0"/>
        <v>53045.876504110769</v>
      </c>
      <c r="G13" s="8">
        <f t="shared" si="3"/>
        <v>57599.198322292592</v>
      </c>
      <c r="H13" s="7">
        <f t="shared" si="1"/>
        <v>612610.87746501877</v>
      </c>
      <c r="I13" s="51">
        <v>720210.08</v>
      </c>
      <c r="J13" s="22" t="s">
        <v>40</v>
      </c>
      <c r="L13" s="53"/>
    </row>
    <row r="14" spans="1:12" x14ac:dyDescent="0.3">
      <c r="A14" s="5" t="s">
        <v>17</v>
      </c>
      <c r="B14" s="15">
        <v>4496</v>
      </c>
      <c r="C14" s="6">
        <f>B14/$B$18</f>
        <v>7.3407677110715622E-2</v>
      </c>
      <c r="D14" s="7">
        <v>50000</v>
      </c>
      <c r="E14" s="7">
        <f>(A3-D18)*10%*20%/11</f>
        <v>4553.3218181818193</v>
      </c>
      <c r="F14" s="7">
        <f>((($A$3-$D$18)*10%)-$E$18)*C14</f>
        <v>14326.560987714423</v>
      </c>
      <c r="G14" s="8">
        <f>SUM(E14:F14)</f>
        <v>18879.882805896243</v>
      </c>
      <c r="H14" s="7">
        <f>($A$3-$D$18)*90%*C14</f>
        <v>165453.14501608242</v>
      </c>
      <c r="I14" s="51">
        <v>234333.03</v>
      </c>
      <c r="J14" s="22" t="s">
        <v>44</v>
      </c>
      <c r="L14" s="53"/>
    </row>
    <row r="15" spans="1:12" x14ac:dyDescent="0.3">
      <c r="A15" s="5" t="s">
        <v>18</v>
      </c>
      <c r="B15" s="15">
        <v>1637</v>
      </c>
      <c r="C15" s="6">
        <f t="shared" si="2"/>
        <v>2.6727839730925598E-2</v>
      </c>
      <c r="D15" s="7">
        <v>50000</v>
      </c>
      <c r="E15" s="7">
        <f>(A3-D18)*10%*20%/11</f>
        <v>4553.3218181818193</v>
      </c>
      <c r="F15" s="7">
        <f t="shared" si="0"/>
        <v>5216.3212493079436</v>
      </c>
      <c r="G15" s="8">
        <f t="shared" si="3"/>
        <v>9769.6430674897638</v>
      </c>
      <c r="H15" s="7">
        <f t="shared" si="1"/>
        <v>60241.725620846744</v>
      </c>
      <c r="I15" s="51">
        <v>120011.37</v>
      </c>
      <c r="J15" s="22" t="s">
        <v>41</v>
      </c>
      <c r="L15" s="53"/>
    </row>
    <row r="16" spans="1:12" x14ac:dyDescent="0.3">
      <c r="A16" s="9" t="s">
        <v>19</v>
      </c>
      <c r="B16" s="16">
        <v>1223</v>
      </c>
      <c r="C16" s="12">
        <f t="shared" si="2"/>
        <v>1.9968324979182654E-2</v>
      </c>
      <c r="D16" s="10">
        <v>50000</v>
      </c>
      <c r="E16" s="10">
        <v>5181.818181818182</v>
      </c>
      <c r="F16" s="10">
        <f t="shared" si="0"/>
        <v>3897.1050017737416</v>
      </c>
      <c r="G16" s="11">
        <f t="shared" si="3"/>
        <v>9078.9231835919236</v>
      </c>
      <c r="H16" s="10">
        <f t="shared" si="1"/>
        <v>45006.493851127409</v>
      </c>
      <c r="I16" s="52">
        <v>104085.42</v>
      </c>
      <c r="J16" s="22" t="s">
        <v>43</v>
      </c>
      <c r="L16" s="53"/>
    </row>
    <row r="17" spans="1:12" x14ac:dyDescent="0.3">
      <c r="A17" s="5" t="s">
        <v>20</v>
      </c>
      <c r="B17" s="15">
        <v>3529</v>
      </c>
      <c r="C17" s="6">
        <f t="shared" si="2"/>
        <v>5.761914869299721E-2</v>
      </c>
      <c r="D17" s="7">
        <v>50000</v>
      </c>
      <c r="E17" s="7">
        <f>(A3-D18)*10%*20%/11</f>
        <v>4553.3218181818193</v>
      </c>
      <c r="F17" s="7">
        <f t="shared" si="0"/>
        <v>11245.203230792751</v>
      </c>
      <c r="G17" s="8">
        <f t="shared" si="3"/>
        <v>15798.52504897457</v>
      </c>
      <c r="H17" s="7">
        <f t="shared" si="1"/>
        <v>129867.47080999888</v>
      </c>
      <c r="I17" s="51">
        <v>195665.99</v>
      </c>
      <c r="J17" s="22" t="s">
        <v>42</v>
      </c>
      <c r="L17" s="53"/>
    </row>
    <row r="18" spans="1:12" x14ac:dyDescent="0.3">
      <c r="A18" s="36" t="s">
        <v>21</v>
      </c>
      <c r="B18" s="37">
        <f t="shared" ref="B18:I18" si="4">SUM(B6:B17)</f>
        <v>61247</v>
      </c>
      <c r="C18" s="38">
        <f t="shared" si="4"/>
        <v>1</v>
      </c>
      <c r="D18" s="39">
        <f t="shared" si="4"/>
        <v>600000</v>
      </c>
      <c r="E18" s="40">
        <f t="shared" si="4"/>
        <v>55268.358181818199</v>
      </c>
      <c r="F18" s="40">
        <f t="shared" si="4"/>
        <v>195164.3418181818</v>
      </c>
      <c r="G18" s="40">
        <f t="shared" si="4"/>
        <v>250432.69999999998</v>
      </c>
      <c r="H18" s="40">
        <f t="shared" si="4"/>
        <v>2253894.3000000003</v>
      </c>
      <c r="I18" s="41">
        <f t="shared" si="4"/>
        <v>3104327</v>
      </c>
      <c r="J18" s="42"/>
    </row>
    <row r="22" spans="1:12" x14ac:dyDescent="0.3">
      <c r="B22" s="13"/>
      <c r="C22" s="13"/>
      <c r="D22" s="13"/>
    </row>
    <row r="23" spans="1:12" x14ac:dyDescent="0.3">
      <c r="A23" s="17"/>
      <c r="B23" s="18"/>
      <c r="C23" s="19"/>
      <c r="D23" s="18"/>
    </row>
    <row r="24" spans="1:12" x14ac:dyDescent="0.3">
      <c r="A24" s="17"/>
      <c r="B24" s="13"/>
      <c r="C24" s="19"/>
      <c r="D24" s="13"/>
    </row>
    <row r="25" spans="1:12" x14ac:dyDescent="0.3">
      <c r="B25" s="13"/>
      <c r="C25" s="19"/>
      <c r="D25" s="13"/>
    </row>
    <row r="26" spans="1:12" x14ac:dyDescent="0.3">
      <c r="B26" s="13"/>
      <c r="C26" s="20"/>
      <c r="D26" s="13"/>
    </row>
    <row r="27" spans="1:12" x14ac:dyDescent="0.3">
      <c r="B27" s="13" t="s">
        <v>22</v>
      </c>
      <c r="C27" s="14">
        <f>C25*10%</f>
        <v>0</v>
      </c>
      <c r="D27" s="13"/>
    </row>
    <row r="28" spans="1:12" x14ac:dyDescent="0.3">
      <c r="B28" s="13" t="s">
        <v>23</v>
      </c>
      <c r="C28" s="14">
        <f>C25*90%</f>
        <v>0</v>
      </c>
      <c r="D28" s="13"/>
    </row>
    <row r="29" spans="1:12" x14ac:dyDescent="0.3">
      <c r="B29" s="13"/>
      <c r="C29" s="13"/>
      <c r="D29" s="13"/>
    </row>
    <row r="30" spans="1:12" x14ac:dyDescent="0.3">
      <c r="B30" s="13" t="s">
        <v>24</v>
      </c>
      <c r="C30" s="13"/>
      <c r="D30" s="13"/>
    </row>
    <row r="31" spans="1:12" x14ac:dyDescent="0.3">
      <c r="B31" s="13" t="s">
        <v>25</v>
      </c>
      <c r="C31" s="14">
        <f>E18</f>
        <v>55268.358181818199</v>
      </c>
      <c r="D31" s="13"/>
    </row>
    <row r="32" spans="1:12" x14ac:dyDescent="0.3">
      <c r="B32" s="13" t="s">
        <v>26</v>
      </c>
      <c r="C32" s="14">
        <f>F18</f>
        <v>195164.3418181818</v>
      </c>
      <c r="D32" s="13"/>
    </row>
    <row r="33" spans="2:4" x14ac:dyDescent="0.3">
      <c r="B33" s="13" t="s">
        <v>27</v>
      </c>
      <c r="C33" s="14">
        <f>C31+C32</f>
        <v>250432.7</v>
      </c>
      <c r="D33" s="13" t="b">
        <f>C33=C27</f>
        <v>0</v>
      </c>
    </row>
    <row r="34" spans="2:4" x14ac:dyDescent="0.3">
      <c r="B34" s="13" t="s">
        <v>28</v>
      </c>
      <c r="C34" s="14">
        <f>H18</f>
        <v>2253894.3000000003</v>
      </c>
      <c r="D34" s="13" t="b">
        <f>C34=C28</f>
        <v>0</v>
      </c>
    </row>
  </sheetData>
  <mergeCells count="6">
    <mergeCell ref="J4:J5"/>
    <mergeCell ref="A4:A5"/>
    <mergeCell ref="B4:C4"/>
    <mergeCell ref="H4:H5"/>
    <mergeCell ref="D4:D5"/>
    <mergeCell ref="I4:I5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Regione Lombardia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Assunta La Salandra</dc:creator>
  <cp:lastModifiedBy>Maria Assunta La Salandra</cp:lastModifiedBy>
  <cp:lastPrinted>2018-12-14T16:12:36Z</cp:lastPrinted>
  <dcterms:created xsi:type="dcterms:W3CDTF">2018-11-28T07:11:23Z</dcterms:created>
  <dcterms:modified xsi:type="dcterms:W3CDTF">2018-12-14T16:15:41Z</dcterms:modified>
</cp:coreProperties>
</file>